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 REPASSE 2016" sheetId="1" r:id="rId1"/>
  </sheets>
  <definedNames>
    <definedName name="Hf49820">#REF!</definedName>
  </definedNames>
  <calcPr fullCalcOnLoad="1"/>
</workbook>
</file>

<file path=xl/sharedStrings.xml><?xml version="1.0" encoding="utf-8"?>
<sst xmlns="http://schemas.openxmlformats.org/spreadsheetml/2006/main" count="36" uniqueCount="35">
  <si>
    <t>JANEIRO</t>
  </si>
  <si>
    <t>FEVEREIRO</t>
  </si>
  <si>
    <t>MARÇO</t>
  </si>
  <si>
    <t>ABRIL</t>
  </si>
  <si>
    <t>MAIO</t>
  </si>
  <si>
    <t>JUNHO</t>
  </si>
  <si>
    <t>AGOSTO</t>
  </si>
  <si>
    <t>SETEMBRO</t>
  </si>
  <si>
    <t>OUTUBRO</t>
  </si>
  <si>
    <t>NOVEMBRO</t>
  </si>
  <si>
    <t>DEZEMBRO</t>
  </si>
  <si>
    <t>TOTAL</t>
  </si>
  <si>
    <t xml:space="preserve"> JULHO</t>
  </si>
  <si>
    <t>CRÉDITO IPERON (FONTE-3240)</t>
  </si>
  <si>
    <t>ORÇAMENTO TCE-RO</t>
  </si>
  <si>
    <t>REPASSES MENSAIS RECEBIDOS DO IPERON PARA PAGAMENTO DE INATIVOS E PENSIONISTAS  -  2016</t>
  </si>
  <si>
    <t>Notas Explicativas:</t>
  </si>
  <si>
    <t>Fonte: SIAFEM e Extrato Bancário BB S A.</t>
  </si>
  <si>
    <t>COTAS RECEBIDAS</t>
  </si>
  <si>
    <t>COTAS COMPLEMENTARES</t>
  </si>
  <si>
    <t>REPASSE FOPAG 13º SAL.</t>
  </si>
  <si>
    <t>REPASSE FOPAG SUPL.</t>
  </si>
  <si>
    <t>SECRETARIA GERAL DE ADMINISTRAÇÃO - SGA</t>
  </si>
  <si>
    <t>TRIBUNAL DE CONTAS DO ESTADO DE RONDÔNIA</t>
  </si>
  <si>
    <t>DEPARTAMENTO DE FINANÇAS - DEFIN</t>
  </si>
  <si>
    <t xml:space="preserve">           COTAS MENSAIS RECEBIDAS DO TESOURO ESTADUAL - 2016</t>
  </si>
  <si>
    <t>3 - O saldo das cotas positivos significa que ocorreu o recebimento a mais do previsto/arrecadado; o saldo das cotas negativos um recebimento a menor do previsto/arrecadado; e o saldo das cotas nulos significa que ocorreu o recebimento igual ao previsto/arrecadado.</t>
  </si>
  <si>
    <t>-</t>
  </si>
  <si>
    <t>2 - Os valores dos créditos(fonte 3240) repassados pelo IPERON ao Tribunal de Contas de Rondônia mês a mês estão de acordo com o valor bruto da folha de pagamento dos inativos e pensionistas elaborada e informada ao instituto pela Divisão de Folha de Pagamento/SEGESP/TCE-RO.</t>
  </si>
  <si>
    <t>4 - O saldo dos repasses positivos significa que ocorreu o recebimento a mais do que foi informado/previsto; o saldo dos repasses negativos um recebimento a menor do que foi informado/previsto; e o saldo dos repasses nulos significa que ocorreu o recebimento igual ao informado/previsto.</t>
  </si>
  <si>
    <t>COTAS PREVISTAS (1)</t>
  </si>
  <si>
    <t>SALDO (3)</t>
  </si>
  <si>
    <t>REPASSE FOPAG DO MÊS (2)</t>
  </si>
  <si>
    <t>SALDO (4)</t>
  </si>
  <si>
    <t>1 - O valor das cotas do 1º quadrimestre de 2016 do Tribunal de Contas de Rondônia foi distribuido conforme o cronograma de desembolso estabelecido na Lei nº 3.643/2015 (paragráfo 2º, art. 13), que alterou a Lei nº 3.594/2015 - (LDO 2016); e a partir do 2º quadrimestre se dará com base na arrecadação na fonte - 0100, do mês imediatamente anterior (Lei nº 3.643/2015, que alterou a Lei nº 3.594/2015 - LDO 2016); Decreto nº 20.452, de 2016.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</si>
</sst>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00_);_(* \(#,##0.000\);_(* &quot;-&quot;??_);_(@_)"/>
    <numFmt numFmtId="179" formatCode="_(&quot;R$&quot;* #,##0.000_);_(&quot;R$&quot;* \(#,##0.000\);_(&quot;R$&quot;* &quot;-&quot;??_);_(@_)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&quot;R$&quot;\ #,##0.00"/>
    <numFmt numFmtId="196" formatCode="#,##0.00_ ;\-#,##0.00\ "/>
    <numFmt numFmtId="197" formatCode="[$-416]dddd\,\ d&quot; de &quot;mmmm&quot; de &quot;yyyy"/>
    <numFmt numFmtId="198" formatCode="#,##0.00;[Red]#,##0.00"/>
    <numFmt numFmtId="199" formatCode="_-[$R$-416]\ * #,##0.00_-;\-[$R$-416]\ * #,##0.00_-;_-[$R$-416]\ * &quot;-&quot;??_-;_-@_-"/>
    <numFmt numFmtId="200" formatCode="&quot;R$&quot;\ #,##0.00;[Red]&quot;R$&quot;\ #,##0.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u val="singleAccounting"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FF"/>
      <name val="Times New Roman"/>
      <family val="1"/>
    </font>
    <font>
      <sz val="11"/>
      <color rgb="FF0000F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71" fontId="5" fillId="0" borderId="0" xfId="62" applyFont="1" applyBorder="1" applyAlignment="1">
      <alignment/>
    </xf>
    <xf numFmtId="171" fontId="4" fillId="0" borderId="0" xfId="62" applyFont="1" applyBorder="1" applyAlignment="1">
      <alignment/>
    </xf>
    <xf numFmtId="0" fontId="9" fillId="0" borderId="0" xfId="0" applyFont="1" applyBorder="1" applyAlignment="1">
      <alignment/>
    </xf>
    <xf numFmtId="171" fontId="9" fillId="0" borderId="0" xfId="0" applyNumberFormat="1" applyFont="1" applyBorder="1" applyAlignment="1">
      <alignment/>
    </xf>
    <xf numFmtId="171" fontId="8" fillId="0" borderId="0" xfId="0" applyNumberFormat="1" applyFont="1" applyBorder="1" applyAlignment="1">
      <alignment/>
    </xf>
    <xf numFmtId="171" fontId="8" fillId="0" borderId="0" xfId="62" applyFont="1" applyBorder="1" applyAlignment="1">
      <alignment/>
    </xf>
    <xf numFmtId="171" fontId="9" fillId="0" borderId="0" xfId="62" applyFont="1" applyBorder="1" applyAlignment="1">
      <alignment/>
    </xf>
    <xf numFmtId="171" fontId="9" fillId="0" borderId="0" xfId="62" applyFont="1" applyBorder="1" applyAlignment="1">
      <alignment horizontal="left"/>
    </xf>
    <xf numFmtId="171" fontId="8" fillId="0" borderId="0" xfId="62" applyFont="1" applyBorder="1" applyAlignment="1">
      <alignment horizontal="center"/>
    </xf>
    <xf numFmtId="171" fontId="10" fillId="33" borderId="0" xfId="62" applyFont="1" applyFill="1" applyBorder="1" applyAlignment="1">
      <alignment horizontal="left"/>
    </xf>
    <xf numFmtId="171" fontId="9" fillId="33" borderId="0" xfId="62" applyFont="1" applyFill="1" applyBorder="1" applyAlignment="1">
      <alignment/>
    </xf>
    <xf numFmtId="0" fontId="8" fillId="0" borderId="0" xfId="0" applyFont="1" applyBorder="1" applyAlignment="1">
      <alignment/>
    </xf>
    <xf numFmtId="171" fontId="9" fillId="0" borderId="0" xfId="62" applyFont="1" applyBorder="1" applyAlignment="1">
      <alignment horizontal="center"/>
    </xf>
    <xf numFmtId="0" fontId="8" fillId="0" borderId="0" xfId="0" applyFont="1" applyBorder="1" applyAlignment="1">
      <alignment/>
    </xf>
    <xf numFmtId="171" fontId="8" fillId="33" borderId="0" xfId="62" applyFont="1" applyFill="1" applyBorder="1" applyAlignment="1">
      <alignment/>
    </xf>
    <xf numFmtId="171" fontId="8" fillId="0" borderId="0" xfId="62" applyFont="1" applyBorder="1" applyAlignment="1">
      <alignment horizontal="left"/>
    </xf>
    <xf numFmtId="0" fontId="15" fillId="0" borderId="0" xfId="0" applyFont="1" applyBorder="1" applyAlignment="1">
      <alignment/>
    </xf>
    <xf numFmtId="171" fontId="11" fillId="0" borderId="0" xfId="62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71" fontId="8" fillId="33" borderId="0" xfId="62" applyFont="1" applyFill="1" applyBorder="1" applyAlignment="1">
      <alignment horizontal="left"/>
    </xf>
    <xf numFmtId="171" fontId="8" fillId="0" borderId="0" xfId="62" applyFont="1" applyBorder="1" applyAlignment="1">
      <alignment horizontal="right"/>
    </xf>
    <xf numFmtId="171" fontId="15" fillId="0" borderId="0" xfId="62" applyFont="1" applyBorder="1" applyAlignment="1">
      <alignment/>
    </xf>
    <xf numFmtId="171" fontId="0" fillId="0" borderId="0" xfId="62" applyFont="1" applyAlignment="1">
      <alignment/>
    </xf>
    <xf numFmtId="171" fontId="0" fillId="33" borderId="0" xfId="62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left"/>
    </xf>
    <xf numFmtId="0" fontId="8" fillId="34" borderId="1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14" fillId="34" borderId="0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200" fontId="4" fillId="0" borderId="12" xfId="0" applyNumberFormat="1" applyFont="1" applyBorder="1" applyAlignment="1">
      <alignment/>
    </xf>
    <xf numFmtId="200" fontId="8" fillId="0" borderId="12" xfId="62" applyNumberFormat="1" applyFont="1" applyBorder="1" applyAlignment="1">
      <alignment/>
    </xf>
    <xf numFmtId="200" fontId="8" fillId="0" borderId="12" xfId="62" applyNumberFormat="1" applyFont="1" applyBorder="1" applyAlignment="1">
      <alignment horizontal="right"/>
    </xf>
    <xf numFmtId="200" fontId="9" fillId="0" borderId="12" xfId="62" applyNumberFormat="1" applyFont="1" applyBorder="1" applyAlignment="1">
      <alignment horizontal="left"/>
    </xf>
    <xf numFmtId="200" fontId="9" fillId="0" borderId="12" xfId="62" applyNumberFormat="1" applyFont="1" applyBorder="1" applyAlignment="1">
      <alignment/>
    </xf>
    <xf numFmtId="200" fontId="9" fillId="0" borderId="12" xfId="62" applyNumberFormat="1" applyFont="1" applyBorder="1" applyAlignment="1">
      <alignment horizontal="right"/>
    </xf>
    <xf numFmtId="200" fontId="51" fillId="0" borderId="12" xfId="0" applyNumberFormat="1" applyFont="1" applyBorder="1" applyAlignment="1">
      <alignment/>
    </xf>
    <xf numFmtId="200" fontId="52" fillId="0" borderId="12" xfId="62" applyNumberFormat="1" applyFont="1" applyBorder="1" applyAlignment="1">
      <alignment horizontal="left"/>
    </xf>
    <xf numFmtId="200" fontId="52" fillId="0" borderId="12" xfId="62" applyNumberFormat="1" applyFont="1" applyBorder="1" applyAlignment="1">
      <alignment/>
    </xf>
    <xf numFmtId="200" fontId="8" fillId="35" borderId="12" xfId="47" applyNumberFormat="1" applyFont="1" applyFill="1" applyBorder="1" applyAlignment="1">
      <alignment horizontal="left"/>
    </xf>
    <xf numFmtId="200" fontId="8" fillId="35" borderId="13" xfId="62" applyNumberFormat="1" applyFont="1" applyFill="1" applyBorder="1" applyAlignment="1">
      <alignment horizontal="left" vertical="center"/>
    </xf>
    <xf numFmtId="200" fontId="9" fillId="0" borderId="12" xfId="62" applyNumberFormat="1" applyFont="1" applyBorder="1" applyAlignment="1">
      <alignment horizontal="left" vertical="center"/>
    </xf>
    <xf numFmtId="0" fontId="14" fillId="35" borderId="13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" fillId="35" borderId="13" xfId="0" applyFont="1" applyFill="1" applyBorder="1" applyAlignment="1">
      <alignment horizontal="left" vertical="center"/>
    </xf>
    <xf numFmtId="200" fontId="8" fillId="35" borderId="12" xfId="47" applyNumberFormat="1" applyFont="1" applyFill="1" applyBorder="1" applyAlignment="1">
      <alignment horizontal="center" vertical="center"/>
    </xf>
    <xf numFmtId="17" fontId="14" fillId="35" borderId="13" xfId="0" applyNumberFormat="1" applyFont="1" applyFill="1" applyBorder="1" applyAlignment="1">
      <alignment horizontal="center" vertical="center"/>
    </xf>
    <xf numFmtId="200" fontId="8" fillId="35" borderId="12" xfId="62" applyNumberFormat="1" applyFont="1" applyFill="1" applyBorder="1" applyAlignment="1">
      <alignment horizontal="right"/>
    </xf>
    <xf numFmtId="0" fontId="9" fillId="0" borderId="0" xfId="0" applyFont="1" applyBorder="1" applyAlignment="1">
      <alignment vertical="center"/>
    </xf>
    <xf numFmtId="171" fontId="13" fillId="0" borderId="0" xfId="62" applyFont="1" applyBorder="1" applyAlignment="1">
      <alignment horizontal="center"/>
    </xf>
    <xf numFmtId="171" fontId="12" fillId="0" borderId="0" xfId="62" applyFont="1" applyBorder="1" applyAlignment="1">
      <alignment horizontal="center"/>
    </xf>
    <xf numFmtId="171" fontId="11" fillId="0" borderId="0" xfId="62" applyFont="1" applyBorder="1" applyAlignment="1">
      <alignment horizontal="center"/>
    </xf>
    <xf numFmtId="171" fontId="8" fillId="0" borderId="0" xfId="62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14" fillId="36" borderId="15" xfId="0" applyFont="1" applyFill="1" applyBorder="1" applyAlignment="1">
      <alignment horizontal="center"/>
    </xf>
    <xf numFmtId="0" fontId="14" fillId="36" borderId="16" xfId="0" applyFont="1" applyFill="1" applyBorder="1" applyAlignment="1">
      <alignment horizontal="center"/>
    </xf>
    <xf numFmtId="0" fontId="14" fillId="36" borderId="17" xfId="0" applyFont="1" applyFill="1" applyBorder="1" applyAlignment="1">
      <alignment horizontal="center"/>
    </xf>
    <xf numFmtId="171" fontId="8" fillId="36" borderId="15" xfId="62" applyFont="1" applyFill="1" applyBorder="1" applyAlignment="1">
      <alignment horizontal="center"/>
    </xf>
    <xf numFmtId="171" fontId="8" fillId="36" borderId="16" xfId="62" applyFont="1" applyFill="1" applyBorder="1" applyAlignment="1">
      <alignment horizontal="center"/>
    </xf>
    <xf numFmtId="171" fontId="8" fillId="36" borderId="17" xfId="62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0</xdr:row>
      <xdr:rowOff>0</xdr:rowOff>
    </xdr:from>
    <xdr:to>
      <xdr:col>0</xdr:col>
      <xdr:colOff>1762125</xdr:colOff>
      <xdr:row>3</xdr:row>
      <xdr:rowOff>200025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showGridLines="0" tabSelected="1" zoomScalePageLayoutView="0" workbookViewId="0" topLeftCell="A1">
      <pane xSplit="23565" topLeftCell="N1" activePane="topLeft" state="split"/>
      <selection pane="topLeft" activeCell="A23" sqref="A23:N23"/>
      <selection pane="topRight" activeCell="N4" sqref="N4"/>
    </sheetView>
  </sheetViews>
  <sheetFormatPr defaultColWidth="11.421875" defaultRowHeight="24.75" customHeight="1"/>
  <cols>
    <col min="1" max="1" width="31.00390625" style="3" customWidth="1"/>
    <col min="2" max="2" width="17.421875" style="3" bestFit="1" customWidth="1"/>
    <col min="3" max="3" width="18.140625" style="3" bestFit="1" customWidth="1"/>
    <col min="4" max="4" width="17.421875" style="3" bestFit="1" customWidth="1"/>
    <col min="5" max="5" width="17.28125" style="3" customWidth="1"/>
    <col min="6" max="6" width="16.140625" style="3" customWidth="1"/>
    <col min="7" max="7" width="16.421875" style="3" bestFit="1" customWidth="1"/>
    <col min="8" max="8" width="16.28125" style="3" bestFit="1" customWidth="1"/>
    <col min="9" max="9" width="17.57421875" style="3" customWidth="1"/>
    <col min="10" max="10" width="16.00390625" style="3" customWidth="1"/>
    <col min="11" max="11" width="16.57421875" style="3" customWidth="1"/>
    <col min="12" max="12" width="18.00390625" style="3" bestFit="1" customWidth="1"/>
    <col min="13" max="13" width="17.28125" style="3" customWidth="1"/>
    <col min="14" max="14" width="18.8515625" style="3" bestFit="1" customWidth="1"/>
    <col min="15" max="15" width="5.8515625" style="3" customWidth="1"/>
    <col min="16" max="16" width="21.7109375" style="3" customWidth="1"/>
    <col min="17" max="17" width="16.421875" style="3" customWidth="1"/>
    <col min="18" max="16384" width="11.421875" style="3" customWidth="1"/>
  </cols>
  <sheetData>
    <row r="1" spans="1:14" ht="24.75" customHeight="1">
      <c r="A1" s="66" t="s">
        <v>23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ht="14.25" customHeight="1">
      <c r="A2" s="69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4" ht="21" customHeight="1">
      <c r="A3" s="69" t="s">
        <v>24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14" ht="26.25" customHeight="1" thickBot="1">
      <c r="A4" s="27"/>
      <c r="B4" s="25"/>
      <c r="C4" s="25"/>
      <c r="D4" s="25"/>
      <c r="E4" s="26"/>
      <c r="F4" s="28"/>
      <c r="G4" s="31"/>
      <c r="H4" s="31"/>
      <c r="I4" s="31"/>
      <c r="J4" s="28"/>
      <c r="K4" s="29"/>
      <c r="L4" s="25"/>
      <c r="M4" s="25"/>
      <c r="N4" s="30"/>
    </row>
    <row r="5" spans="1:16" ht="30" customHeight="1" thickBot="1">
      <c r="A5" s="60" t="s">
        <v>25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  <c r="P5" s="23"/>
    </row>
    <row r="6" spans="1:22" ht="27.75" customHeight="1">
      <c r="A6" s="47" t="s">
        <v>14</v>
      </c>
      <c r="B6" s="46" t="s">
        <v>0</v>
      </c>
      <c r="C6" s="52" t="s">
        <v>1</v>
      </c>
      <c r="D6" s="52" t="s">
        <v>2</v>
      </c>
      <c r="E6" s="52" t="s">
        <v>3</v>
      </c>
      <c r="F6" s="52" t="s">
        <v>4</v>
      </c>
      <c r="G6" s="52" t="s">
        <v>5</v>
      </c>
      <c r="H6" s="52" t="s">
        <v>12</v>
      </c>
      <c r="I6" s="52" t="s">
        <v>6</v>
      </c>
      <c r="J6" s="52" t="s">
        <v>7</v>
      </c>
      <c r="K6" s="52" t="s">
        <v>8</v>
      </c>
      <c r="L6" s="52" t="s">
        <v>9</v>
      </c>
      <c r="M6" s="52" t="s">
        <v>10</v>
      </c>
      <c r="N6" s="52" t="s">
        <v>11</v>
      </c>
      <c r="O6" s="17"/>
      <c r="P6" s="22"/>
      <c r="Q6" s="17"/>
      <c r="R6" s="17"/>
      <c r="S6" s="17"/>
      <c r="T6" s="17"/>
      <c r="U6" s="17"/>
      <c r="V6" s="17"/>
    </row>
    <row r="7" spans="1:16" ht="27.75" customHeight="1">
      <c r="A7" s="48" t="s">
        <v>30</v>
      </c>
      <c r="B7" s="34">
        <v>11348798.8</v>
      </c>
      <c r="C7" s="34">
        <v>7615125.21</v>
      </c>
      <c r="D7" s="34">
        <v>11879718.46</v>
      </c>
      <c r="E7" s="34">
        <v>7958599.44</v>
      </c>
      <c r="F7" s="34">
        <v>9438858.29</v>
      </c>
      <c r="G7" s="34">
        <v>10527718.85</v>
      </c>
      <c r="H7" s="34">
        <v>9541621.12</v>
      </c>
      <c r="I7" s="34">
        <v>8918421.96</v>
      </c>
      <c r="J7" s="34">
        <v>9950606.28</v>
      </c>
      <c r="K7" s="34">
        <v>8434715.19</v>
      </c>
      <c r="L7" s="35">
        <f>8000000+638795.57</f>
        <v>8638795.57</v>
      </c>
      <c r="M7" s="35"/>
      <c r="N7" s="36">
        <f>SUM(B7:M7)</f>
        <v>104252979.16999999</v>
      </c>
      <c r="O7" s="4"/>
      <c r="P7" s="7"/>
    </row>
    <row r="8" spans="1:16" ht="27.75" customHeight="1">
      <c r="A8" s="48" t="s">
        <v>18</v>
      </c>
      <c r="B8" s="37">
        <v>9431686.99</v>
      </c>
      <c r="C8" s="37">
        <v>9191024.26</v>
      </c>
      <c r="D8" s="38">
        <v>7918949.83</v>
      </c>
      <c r="E8" s="38">
        <v>8618017.76</v>
      </c>
      <c r="F8" s="38">
        <v>8995063.44</v>
      </c>
      <c r="G8" s="38">
        <v>10527718.85</v>
      </c>
      <c r="H8" s="38">
        <v>9541621.12</v>
      </c>
      <c r="I8" s="38">
        <v>8918421.96</v>
      </c>
      <c r="J8" s="38">
        <v>9950606.28</v>
      </c>
      <c r="K8" s="38">
        <v>8434715.19</v>
      </c>
      <c r="L8" s="38">
        <f>8000000+638795.57</f>
        <v>8638795.57</v>
      </c>
      <c r="M8" s="38"/>
      <c r="N8" s="39">
        <f>+B8+C8+D8+E8+F8+G8+H8+I8+J8+K8+L8+M8</f>
        <v>100166621.25</v>
      </c>
      <c r="O8" s="4"/>
      <c r="P8" s="7"/>
    </row>
    <row r="9" spans="1:16" ht="27.75" customHeight="1">
      <c r="A9" s="49" t="s">
        <v>19</v>
      </c>
      <c r="B9" s="40"/>
      <c r="C9" s="41"/>
      <c r="D9" s="37"/>
      <c r="E9" s="38"/>
      <c r="F9" s="38">
        <v>444419.53</v>
      </c>
      <c r="G9" s="38">
        <v>444419.53</v>
      </c>
      <c r="H9" s="38">
        <v>444419.53</v>
      </c>
      <c r="I9" s="38">
        <v>444419.53</v>
      </c>
      <c r="J9" s="38">
        <v>444419.53</v>
      </c>
      <c r="K9" s="38">
        <v>444419.53</v>
      </c>
      <c r="L9" s="38">
        <v>444419.53</v>
      </c>
      <c r="M9" s="42"/>
      <c r="N9" s="39">
        <f>+C9+D9+E9+F9+G9+H9+I9+J9+K9+L9+M9</f>
        <v>3110936.710000001</v>
      </c>
      <c r="O9" s="4"/>
      <c r="P9" s="7"/>
    </row>
    <row r="10" spans="1:16" ht="27.75" customHeight="1">
      <c r="A10" s="32" t="s">
        <v>31</v>
      </c>
      <c r="B10" s="43">
        <f>B7-B8-B9</f>
        <v>1917111.8100000005</v>
      </c>
      <c r="C10" s="43">
        <f aca="true" t="shared" si="0" ref="C10:L10">C7-C8-C9</f>
        <v>-1575899.0499999998</v>
      </c>
      <c r="D10" s="43">
        <f t="shared" si="0"/>
        <v>3960768.630000001</v>
      </c>
      <c r="E10" s="43">
        <f t="shared" si="0"/>
        <v>-659418.3199999994</v>
      </c>
      <c r="F10" s="43">
        <f t="shared" si="0"/>
        <v>-624.6800000004005</v>
      </c>
      <c r="G10" s="43">
        <f t="shared" si="0"/>
        <v>-444419.53</v>
      </c>
      <c r="H10" s="43">
        <f t="shared" si="0"/>
        <v>-444419.53</v>
      </c>
      <c r="I10" s="43">
        <f t="shared" si="0"/>
        <v>-444419.53</v>
      </c>
      <c r="J10" s="43">
        <f t="shared" si="0"/>
        <v>-444419.53</v>
      </c>
      <c r="K10" s="43">
        <f t="shared" si="0"/>
        <v>-444419.53</v>
      </c>
      <c r="L10" s="43">
        <f t="shared" si="0"/>
        <v>-444419.53</v>
      </c>
      <c r="M10" s="51" t="s">
        <v>27</v>
      </c>
      <c r="N10" s="53">
        <f>N7-N8-N9</f>
        <v>975421.209999986</v>
      </c>
      <c r="O10" s="4"/>
      <c r="P10" s="7"/>
    </row>
    <row r="11" spans="1:16" ht="27.75" customHeight="1">
      <c r="A11" s="1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4"/>
      <c r="P11" s="7"/>
    </row>
    <row r="12" spans="15:16" ht="27.75" customHeight="1" thickBot="1">
      <c r="O12" s="4"/>
      <c r="P12" s="7"/>
    </row>
    <row r="13" spans="1:16" ht="27.75" customHeight="1" thickBot="1">
      <c r="A13" s="63" t="s">
        <v>15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5"/>
      <c r="O13" s="4"/>
      <c r="P13" s="7"/>
    </row>
    <row r="14" spans="1:15" ht="27.75" customHeight="1">
      <c r="A14" s="50" t="s">
        <v>13</v>
      </c>
      <c r="B14" s="44">
        <f>950120.58</f>
        <v>950120.58</v>
      </c>
      <c r="C14" s="44">
        <f>925876.92</f>
        <v>925876.92</v>
      </c>
      <c r="D14" s="44">
        <f>797731.86</f>
        <v>797731.86</v>
      </c>
      <c r="E14" s="44">
        <f>868153.92</f>
        <v>868153.92</v>
      </c>
      <c r="F14" s="44">
        <f>1028623.86</f>
        <v>1028623.86</v>
      </c>
      <c r="G14" s="44">
        <f>943193.82</f>
        <v>943193.82</v>
      </c>
      <c r="H14" s="44">
        <f>972055.32</f>
        <v>972055.32</v>
      </c>
      <c r="I14" s="44">
        <f>966283.02</f>
        <v>966283.02</v>
      </c>
      <c r="J14" s="44">
        <f>951275.04</f>
        <v>951275.04</v>
      </c>
      <c r="K14" s="44">
        <f>947811.66</f>
        <v>947811.66</v>
      </c>
      <c r="L14" s="44">
        <f>1027469.4</f>
        <v>1027469.4</v>
      </c>
      <c r="M14" s="44"/>
      <c r="N14" s="44">
        <f>SUM(B14:M14)</f>
        <v>10378595.4</v>
      </c>
      <c r="O14" s="4"/>
    </row>
    <row r="15" spans="1:16" ht="27.75" customHeight="1">
      <c r="A15" s="48" t="s">
        <v>32</v>
      </c>
      <c r="B15" s="45">
        <v>856827.56</v>
      </c>
      <c r="C15" s="45">
        <v>856827.56</v>
      </c>
      <c r="D15" s="45">
        <v>869266.91</v>
      </c>
      <c r="E15" s="45">
        <v>860974.01</v>
      </c>
      <c r="F15" s="45">
        <v>860974.01</v>
      </c>
      <c r="G15" s="45">
        <v>888066.8</v>
      </c>
      <c r="H15" s="45">
        <v>887877.82</v>
      </c>
      <c r="I15" s="45">
        <v>918499.68</v>
      </c>
      <c r="J15" s="45">
        <v>1013423.88</v>
      </c>
      <c r="K15" s="45">
        <v>989075.52</v>
      </c>
      <c r="L15" s="45">
        <f>1140143.25</f>
        <v>1140143.25</v>
      </c>
      <c r="M15" s="45"/>
      <c r="N15" s="45">
        <f>SUM(B15:M15)</f>
        <v>10141957</v>
      </c>
      <c r="O15" s="4"/>
      <c r="P15" s="7"/>
    </row>
    <row r="16" spans="1:16" ht="27.75" customHeight="1">
      <c r="A16" s="48" t="s">
        <v>20</v>
      </c>
      <c r="B16" s="45"/>
      <c r="C16" s="45"/>
      <c r="D16" s="45"/>
      <c r="E16" s="45"/>
      <c r="F16" s="45"/>
      <c r="G16" s="45">
        <v>431185.75</v>
      </c>
      <c r="H16" s="45"/>
      <c r="I16" s="45"/>
      <c r="J16" s="45"/>
      <c r="K16" s="45"/>
      <c r="L16" s="45"/>
      <c r="M16" s="45"/>
      <c r="N16" s="45">
        <f>+G16</f>
        <v>431185.75</v>
      </c>
      <c r="O16" s="4"/>
      <c r="P16" s="7"/>
    </row>
    <row r="17" spans="1:17" ht="27.75" customHeight="1">
      <c r="A17" s="48" t="s">
        <v>21</v>
      </c>
      <c r="B17" s="45"/>
      <c r="C17" s="45"/>
      <c r="D17" s="45"/>
      <c r="E17" s="45"/>
      <c r="F17" s="45"/>
      <c r="G17" s="45">
        <v>24511.17</v>
      </c>
      <c r="H17" s="45"/>
      <c r="I17" s="45"/>
      <c r="J17" s="45"/>
      <c r="K17" s="45"/>
      <c r="L17" s="45"/>
      <c r="M17" s="45"/>
      <c r="N17" s="45">
        <f>+G17</f>
        <v>24511.17</v>
      </c>
      <c r="O17" s="4"/>
      <c r="P17" s="7"/>
      <c r="Q17" s="5"/>
    </row>
    <row r="18" spans="1:17" ht="26.25" customHeight="1">
      <c r="A18" s="32" t="s">
        <v>33</v>
      </c>
      <c r="B18" s="51">
        <f aca="true" t="shared" si="1" ref="B18:H18">B14-B15-B16-B17</f>
        <v>93293.0199999999</v>
      </c>
      <c r="C18" s="51">
        <f t="shared" si="1"/>
        <v>69049.35999999999</v>
      </c>
      <c r="D18" s="51">
        <f t="shared" si="1"/>
        <v>-71535.05000000005</v>
      </c>
      <c r="E18" s="51">
        <f t="shared" si="1"/>
        <v>7179.910000000033</v>
      </c>
      <c r="F18" s="51">
        <f t="shared" si="1"/>
        <v>167649.84999999998</v>
      </c>
      <c r="G18" s="51">
        <f>G14-G15-G16-G17</f>
        <v>-400569.9000000001</v>
      </c>
      <c r="H18" s="51">
        <f t="shared" si="1"/>
        <v>84177.5</v>
      </c>
      <c r="I18" s="51">
        <f>I14-I15-I16-I17</f>
        <v>47783.33999999997</v>
      </c>
      <c r="J18" s="51">
        <f>J14-J15-J16-J17</f>
        <v>-62148.83999999997</v>
      </c>
      <c r="K18" s="51">
        <f>K14-K15-K16-K17</f>
        <v>-41263.859999999986</v>
      </c>
      <c r="L18" s="51">
        <f>L14-L15-L16-L17</f>
        <v>-112673.84999999998</v>
      </c>
      <c r="M18" s="51" t="s">
        <v>27</v>
      </c>
      <c r="N18" s="51">
        <f>N14-N15-N16-N17</f>
        <v>-219058.5199999996</v>
      </c>
      <c r="O18" s="4"/>
      <c r="P18" s="7"/>
      <c r="Q18" s="5"/>
    </row>
    <row r="19" spans="1:17" ht="27.75" customHeight="1">
      <c r="A19" s="33" t="s">
        <v>17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0"/>
      <c r="N19" s="21"/>
      <c r="O19" s="4"/>
      <c r="P19" s="7"/>
      <c r="Q19" s="5"/>
    </row>
    <row r="20" spans="1:16" ht="24.75" customHeight="1">
      <c r="A20" s="12"/>
      <c r="B20" s="6"/>
      <c r="C20" s="7"/>
      <c r="D20" s="57"/>
      <c r="E20" s="57"/>
      <c r="F20" s="7"/>
      <c r="G20" s="7"/>
      <c r="H20" s="7"/>
      <c r="I20" s="7"/>
      <c r="J20" s="7"/>
      <c r="M20" s="6"/>
      <c r="N20" s="7"/>
      <c r="P20" s="4"/>
    </row>
    <row r="21" spans="1:16" ht="24.75" customHeight="1">
      <c r="A21" s="12" t="s">
        <v>16</v>
      </c>
      <c r="B21" s="58"/>
      <c r="C21" s="58"/>
      <c r="D21" s="9"/>
      <c r="E21" s="18"/>
      <c r="F21" s="7"/>
      <c r="G21" s="7"/>
      <c r="M21" s="6"/>
      <c r="N21" s="7"/>
      <c r="P21" s="4"/>
    </row>
    <row r="22" spans="1:16" ht="28.5" customHeight="1">
      <c r="A22" s="59" t="s">
        <v>34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P22" s="4"/>
    </row>
    <row r="23" spans="1:17" ht="24.75" customHeight="1">
      <c r="A23" s="59" t="s">
        <v>28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Q23" s="4"/>
    </row>
    <row r="24" spans="1:16" ht="24.75" customHeight="1">
      <c r="A24" s="54" t="s">
        <v>26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P24" s="4"/>
    </row>
    <row r="25" spans="1:14" ht="24.75" customHeight="1">
      <c r="A25" s="54" t="s">
        <v>29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24.75" customHeight="1">
      <c r="A26" s="14"/>
      <c r="B26" s="7"/>
      <c r="C26" s="7"/>
      <c r="D26" s="6"/>
      <c r="E26" s="6"/>
      <c r="F26" s="15"/>
      <c r="G26" s="7"/>
      <c r="H26" s="6"/>
      <c r="I26" s="6"/>
      <c r="J26" s="7"/>
      <c r="K26" s="15"/>
      <c r="M26" s="4"/>
      <c r="N26" s="7"/>
    </row>
    <row r="27" spans="2:14" ht="24.75" customHeight="1">
      <c r="B27" s="7"/>
      <c r="D27" s="15"/>
      <c r="E27" s="7"/>
      <c r="F27" s="15"/>
      <c r="G27" s="7"/>
      <c r="H27" s="15"/>
      <c r="I27" s="6"/>
      <c r="J27" s="7"/>
      <c r="K27" s="15"/>
      <c r="M27" s="4"/>
      <c r="N27" s="8"/>
    </row>
    <row r="28" spans="1:14" ht="24.75" customHeight="1">
      <c r="A28" s="6"/>
      <c r="B28" s="5"/>
      <c r="D28" s="15"/>
      <c r="E28" s="15"/>
      <c r="F28" s="15"/>
      <c r="G28" s="7"/>
      <c r="H28" s="15"/>
      <c r="I28" s="6"/>
      <c r="J28" s="7"/>
      <c r="K28" s="11"/>
      <c r="L28" s="8"/>
      <c r="M28" s="9"/>
      <c r="N28" s="13"/>
    </row>
    <row r="29" spans="1:14" ht="24.75" customHeight="1">
      <c r="A29" s="7"/>
      <c r="B29" s="24"/>
      <c r="C29" s="10"/>
      <c r="D29" s="7"/>
      <c r="E29" s="7"/>
      <c r="F29" s="7"/>
      <c r="G29" s="7"/>
      <c r="H29" s="7"/>
      <c r="I29" s="7"/>
      <c r="J29" s="7"/>
      <c r="K29" s="7"/>
      <c r="L29" s="6"/>
      <c r="M29" s="6"/>
      <c r="N29" s="6"/>
    </row>
    <row r="30" spans="1:13" ht="24.75" customHeight="1">
      <c r="A30" s="2"/>
      <c r="B30" s="2"/>
      <c r="C30" s="1"/>
      <c r="D30" s="1"/>
      <c r="E30" s="56"/>
      <c r="F30" s="56"/>
      <c r="G30" s="56"/>
      <c r="H30" s="56"/>
      <c r="I30" s="7"/>
      <c r="J30" s="7"/>
      <c r="K30" s="7"/>
      <c r="L30" s="7"/>
      <c r="M30" s="7"/>
    </row>
    <row r="31" spans="1:14" ht="24.75" customHeight="1">
      <c r="A31" s="2"/>
      <c r="B31" s="2"/>
      <c r="C31" s="2"/>
      <c r="D31" s="2"/>
      <c r="E31" s="55"/>
      <c r="F31" s="55"/>
      <c r="G31" s="55"/>
      <c r="H31" s="55"/>
      <c r="L31" s="12"/>
      <c r="M31" s="4"/>
      <c r="N31" s="4"/>
    </row>
    <row r="32" spans="1:15" ht="24.75" customHeight="1">
      <c r="A32" s="7"/>
      <c r="H32" s="7"/>
      <c r="N32" s="4"/>
      <c r="O32" s="4"/>
    </row>
    <row r="33" spans="1:14" ht="24.75" customHeight="1">
      <c r="A33" s="7"/>
      <c r="H33" s="7"/>
      <c r="N33" s="4"/>
    </row>
    <row r="34" spans="1:8" ht="24.75" customHeight="1">
      <c r="A34" s="7"/>
      <c r="H34" s="7"/>
    </row>
    <row r="35" spans="1:8" ht="24.75" customHeight="1">
      <c r="A35" s="7"/>
      <c r="H35" s="7"/>
    </row>
    <row r="36" spans="1:8" ht="24.75" customHeight="1">
      <c r="A36" s="7"/>
      <c r="H36" s="7"/>
    </row>
    <row r="37" spans="1:8" ht="24.75" customHeight="1">
      <c r="A37" s="7"/>
      <c r="H37" s="7"/>
    </row>
    <row r="38" spans="1:8" ht="24.75" customHeight="1">
      <c r="A38" s="7"/>
      <c r="H38" s="7"/>
    </row>
    <row r="39" spans="1:8" ht="24.75" customHeight="1">
      <c r="A39" s="7"/>
      <c r="H39" s="7"/>
    </row>
    <row r="40" spans="1:8" ht="24.75" customHeight="1">
      <c r="A40" s="7"/>
      <c r="H40" s="7"/>
    </row>
    <row r="41" spans="1:8" ht="24.75" customHeight="1">
      <c r="A41" s="7"/>
      <c r="H41" s="7"/>
    </row>
    <row r="42" spans="1:8" ht="24.75" customHeight="1">
      <c r="A42" s="7"/>
      <c r="H42" s="7"/>
    </row>
    <row r="43" ht="24.75" customHeight="1">
      <c r="H43" s="7"/>
    </row>
    <row r="44" ht="24.75" customHeight="1">
      <c r="H44" s="7"/>
    </row>
    <row r="45" ht="24.75" customHeight="1">
      <c r="H45" s="7"/>
    </row>
    <row r="46" ht="24.75" customHeight="1">
      <c r="H46" s="7"/>
    </row>
    <row r="47" ht="24.75" customHeight="1">
      <c r="H47" s="7"/>
    </row>
    <row r="48" ht="24.75" customHeight="1">
      <c r="H48" s="7"/>
    </row>
    <row r="49" ht="24.75" customHeight="1">
      <c r="H49" s="7"/>
    </row>
    <row r="50" ht="24.75" customHeight="1">
      <c r="H50" s="7"/>
    </row>
    <row r="51" ht="24.75" customHeight="1">
      <c r="H51" s="7"/>
    </row>
    <row r="52" ht="24.75" customHeight="1">
      <c r="H52" s="7"/>
    </row>
    <row r="53" ht="24.75" customHeight="1">
      <c r="H53" s="7"/>
    </row>
    <row r="54" ht="24.75" customHeight="1">
      <c r="H54" s="7"/>
    </row>
    <row r="55" ht="24.75" customHeight="1">
      <c r="H55" s="7"/>
    </row>
    <row r="56" spans="6:8" ht="24.75" customHeight="1">
      <c r="F56" s="7"/>
      <c r="H56" s="6"/>
    </row>
    <row r="57" spans="6:8" ht="24.75" customHeight="1">
      <c r="F57" s="7"/>
      <c r="H57" s="7"/>
    </row>
    <row r="58" spans="6:8" ht="24.75" customHeight="1">
      <c r="F58" s="7"/>
      <c r="H58" s="7"/>
    </row>
    <row r="59" spans="6:8" ht="24.75" customHeight="1">
      <c r="F59" s="7"/>
      <c r="H59" s="7"/>
    </row>
    <row r="60" spans="6:8" ht="24.75" customHeight="1">
      <c r="F60" s="7"/>
      <c r="H60" s="7"/>
    </row>
    <row r="61" ht="24.75" customHeight="1">
      <c r="H61" s="7"/>
    </row>
  </sheetData>
  <sheetProtection/>
  <mergeCells count="13">
    <mergeCell ref="A5:N5"/>
    <mergeCell ref="A13:N13"/>
    <mergeCell ref="A1:N1"/>
    <mergeCell ref="A2:N2"/>
    <mergeCell ref="A3:N3"/>
    <mergeCell ref="A24:N24"/>
    <mergeCell ref="A25:N25"/>
    <mergeCell ref="E31:H31"/>
    <mergeCell ref="E30:H30"/>
    <mergeCell ref="D20:E20"/>
    <mergeCell ref="B21:C21"/>
    <mergeCell ref="A22:N22"/>
    <mergeCell ref="A23:N23"/>
  </mergeCells>
  <printOptions horizontalCentered="1"/>
  <pageMargins left="0.3937007874015748" right="0.3937007874015748" top="0.1968503937007874" bottom="0.1968503937007874" header="0.31496062992125984" footer="0.31496062992125984"/>
  <pageSetup fitToHeight="0" fitToWidth="1" horizontalDpi="600" verticalDpi="600" orientation="landscape" paperSize="9" scale="54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Divisão de Contabilidade - DICO</dc:creator>
  <cp:keywords/>
  <dc:description/>
  <cp:lastModifiedBy>JEVERSON PRATES DA SILVA</cp:lastModifiedBy>
  <cp:lastPrinted>2016-11-29T17:44:57Z</cp:lastPrinted>
  <dcterms:created xsi:type="dcterms:W3CDTF">1998-01-06T16:14:35Z</dcterms:created>
  <dcterms:modified xsi:type="dcterms:W3CDTF">2016-12-07T14:11:35Z</dcterms:modified>
  <cp:category/>
  <cp:version/>
  <cp:contentType/>
  <cp:contentStatus/>
</cp:coreProperties>
</file>